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0" windowWidth="15480" windowHeight="8100" activeTab="1"/>
  </bookViews>
  <sheets>
    <sheet name="2011改訂バージョン" sheetId="1" r:id="rId1"/>
    <sheet name="2013年度予算" sheetId="2" r:id="rId2"/>
  </sheets>
  <definedNames>
    <definedName name="_xlnm.Print_Area" localSheetId="0">'2011改訂バージョン'!$A$1:$F$53</definedName>
    <definedName name="_xlnm.Print_Area" localSheetId="1">'2013年度予算'!$A$1:$I$63</definedName>
  </definedNames>
  <calcPr fullCalcOnLoad="1"/>
</workbook>
</file>

<file path=xl/sharedStrings.xml><?xml version="1.0" encoding="utf-8"?>
<sst xmlns="http://schemas.openxmlformats.org/spreadsheetml/2006/main" count="200" uniqueCount="86">
  <si>
    <t>【収入の部】</t>
  </si>
  <si>
    <t>摘要</t>
  </si>
  <si>
    <t>備考・内訳</t>
  </si>
  <si>
    <t>前年度繰越金</t>
  </si>
  <si>
    <t>【支出の部】</t>
  </si>
  <si>
    <t>研修会運営費</t>
  </si>
  <si>
    <t>会場費</t>
  </si>
  <si>
    <t>運営費</t>
  </si>
  <si>
    <t>発達支援ＮＷ研修会（３回）</t>
  </si>
  <si>
    <t>発達臨床研究ＮＷ（２回）</t>
  </si>
  <si>
    <t>事務局運営費</t>
  </si>
  <si>
    <t>HP運営費</t>
  </si>
  <si>
    <t>通信費</t>
  </si>
  <si>
    <t>印刷代</t>
  </si>
  <si>
    <t>総会資料、役員会資料、研修会資料等</t>
  </si>
  <si>
    <t>会議費</t>
  </si>
  <si>
    <t>事務用品／備品</t>
  </si>
  <si>
    <t>会計印、記録保存・整理用USB、ファイル等</t>
  </si>
  <si>
    <t xml:space="preserve"> </t>
  </si>
  <si>
    <t>総計</t>
  </si>
  <si>
    <t>事務アルバイト代等</t>
  </si>
  <si>
    <t>Ｂ：支出合計</t>
  </si>
  <si>
    <t>日本臨床発達心理士会東京支部</t>
  </si>
  <si>
    <t>支部研修会（２回２講義）</t>
  </si>
  <si>
    <t>32,000×２人</t>
  </si>
  <si>
    <t>32,000×４人</t>
  </si>
  <si>
    <t>東京ピエロプロジェクト運営費</t>
  </si>
  <si>
    <t>講師交通費</t>
  </si>
  <si>
    <t>講師謝礼・交通費</t>
  </si>
  <si>
    <t>（東日本大震災災害対策支援費）</t>
  </si>
  <si>
    <t>30,000×12ヶ月</t>
  </si>
  <si>
    <t>ＰＣソフト代・メインテナンス等</t>
  </si>
  <si>
    <t>Ｃ：予備費</t>
  </si>
  <si>
    <t>Ｄ：残高</t>
  </si>
  <si>
    <t>2,000円×713名(5/20現在）</t>
  </si>
  <si>
    <t>巡回相談員養成研修参加費</t>
  </si>
  <si>
    <t>2,000×20名</t>
  </si>
  <si>
    <t>特別支援教育ＮＷ研修会（２回）</t>
  </si>
  <si>
    <t>研修会（１回）</t>
  </si>
  <si>
    <t>22,000×２人</t>
  </si>
  <si>
    <t>その他（事務費、会議費、等）</t>
  </si>
  <si>
    <t>全国大会アルバイト費</t>
  </si>
  <si>
    <t>全国大会運営費からの支払いが困難な場合の補てん</t>
  </si>
  <si>
    <t>30,000×２人</t>
  </si>
  <si>
    <t>文京区巡回相談担当者研修会（３回）</t>
  </si>
  <si>
    <t>特別支援学校・高等学校巡回相談担当者研修会（１回）</t>
  </si>
  <si>
    <t>特別支援教育巡回相談員養成研修（３回）</t>
  </si>
  <si>
    <t>業者委託費、運営・通信費等</t>
  </si>
  <si>
    <t>会員への研修案内(80×713×2）、事務書類発送等(80×50＋α）</t>
  </si>
  <si>
    <t>役員交通費（2000×15人×３回）　５回開催予定　研修会と同日に行う２回は交通費無し</t>
  </si>
  <si>
    <t>Ａ：収入合計</t>
  </si>
  <si>
    <t>B：支出合計</t>
  </si>
  <si>
    <t>C:予備費</t>
  </si>
  <si>
    <t>残高（Ｄ）〔収入合計（Ａ）－支出合計（Ｂ）－予備費（Ｃ）〕＝</t>
  </si>
  <si>
    <t>2013. 5. 26</t>
  </si>
  <si>
    <t>日本臨床発達心理士会　東京支部　２０１３年度　予算</t>
  </si>
  <si>
    <t>２０１３年度支部会費</t>
  </si>
  <si>
    <t>予備費、２０１４年度支部会費が納入されるまでの運営費</t>
  </si>
  <si>
    <t>2012年度決算より</t>
  </si>
  <si>
    <t>ヶ月</t>
  </si>
  <si>
    <t>人</t>
  </si>
  <si>
    <t>×</t>
  </si>
  <si>
    <t>税込講師謝礼</t>
  </si>
  <si>
    <t>巡回相談員現任者研修会参加費</t>
  </si>
  <si>
    <t>（文京・特別支援学校）500×20名×３回　（都立高校）　500×10名×２回</t>
  </si>
  <si>
    <t>巡回相談員養成研修参加費（講義）</t>
  </si>
  <si>
    <t>巡回相談員養成研修参加費（巡回同行）</t>
  </si>
  <si>
    <t>３,000×10名</t>
  </si>
  <si>
    <t>文京区巡回相談現任者研修会（３回）</t>
  </si>
  <si>
    <t>高等学校巡回相談現任者研修会（２回）</t>
  </si>
  <si>
    <t>特別支援学校現任者研修会（3回）</t>
  </si>
  <si>
    <t>特別支援教育巡回相談員養成研修（講義・同行）</t>
  </si>
  <si>
    <t>5,000×25名</t>
  </si>
  <si>
    <t>2,000円×725名(5/20現在）</t>
  </si>
  <si>
    <t>×</t>
  </si>
  <si>
    <t>×</t>
  </si>
  <si>
    <t>講師交通費・宿泊費</t>
  </si>
  <si>
    <r>
      <t>その他（事務費、会議費、</t>
    </r>
    <r>
      <rPr>
        <sz val="11"/>
        <rFont val="ＭＳ Ｐゴシック"/>
        <family val="3"/>
      </rPr>
      <t>会員活動補助等）</t>
    </r>
  </si>
  <si>
    <t>×</t>
  </si>
  <si>
    <t>人</t>
  </si>
  <si>
    <t>子育て・発達支援ＮＷ研修会（２回）</t>
  </si>
  <si>
    <t>特別支援教育ＮＷ研修会（３回）</t>
  </si>
  <si>
    <t>（災害対策支援費）</t>
  </si>
  <si>
    <t>役員交通費（2，000×15人×３回）　５回開催予定　研修会と同日に行う２回は交通費無し</t>
  </si>
  <si>
    <t>会計士顧問料</t>
  </si>
  <si>
    <t>会員への研修案内(80×725×2）、事務書類発送等(80×50＋α）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</si>
</sst>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;[Red]\-#,##0\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78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left" vertical="center"/>
    </xf>
    <xf numFmtId="178" fontId="4" fillId="0" borderId="18" xfId="0" applyNumberFormat="1" applyFon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right" vertical="center"/>
    </xf>
    <xf numFmtId="178" fontId="0" fillId="0" borderId="20" xfId="0" applyNumberFormat="1" applyBorder="1" applyAlignment="1">
      <alignment vertical="center"/>
    </xf>
    <xf numFmtId="0" fontId="0" fillId="0" borderId="12" xfId="0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78" fontId="0" fillId="0" borderId="21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left" vertical="center"/>
    </xf>
    <xf numFmtId="178" fontId="4" fillId="0" borderId="27" xfId="0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178" fontId="4" fillId="0" borderId="29" xfId="0" applyNumberFormat="1" applyFon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8" fontId="4" fillId="0" borderId="32" xfId="0" applyNumberFormat="1" applyFon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178" fontId="4" fillId="0" borderId="3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top"/>
    </xf>
    <xf numFmtId="38" fontId="0" fillId="0" borderId="0" xfId="0" applyNumberFormat="1" applyAlignment="1">
      <alignment/>
    </xf>
    <xf numFmtId="38" fontId="0" fillId="0" borderId="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178" fontId="0" fillId="0" borderId="37" xfId="0" applyNumberFormat="1" applyBorder="1" applyAlignment="1">
      <alignment horizontal="left" vertical="center" indent="1"/>
    </xf>
    <xf numFmtId="178" fontId="0" fillId="0" borderId="38" xfId="0" applyNumberFormat="1" applyBorder="1" applyAlignment="1">
      <alignment horizontal="left" vertical="center" indent="1"/>
    </xf>
    <xf numFmtId="178" fontId="0" fillId="0" borderId="39" xfId="0" applyNumberFormat="1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178" fontId="0" fillId="0" borderId="19" xfId="0" applyNumberFormat="1" applyBorder="1" applyAlignment="1">
      <alignment horizontal="left" vertical="center" indent="1"/>
    </xf>
    <xf numFmtId="178" fontId="0" fillId="0" borderId="0" xfId="0" applyNumberForma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8" fontId="0" fillId="0" borderId="22" xfId="0" applyNumberFormat="1" applyBorder="1" applyAlignment="1">
      <alignment horizontal="left" vertical="center" indent="1"/>
    </xf>
    <xf numFmtId="178" fontId="0" fillId="0" borderId="30" xfId="0" applyNumberFormat="1" applyBorder="1" applyAlignment="1">
      <alignment horizontal="left" vertical="center" indent="1"/>
    </xf>
    <xf numFmtId="178" fontId="0" fillId="0" borderId="33" xfId="0" applyNumberFormat="1" applyBorder="1" applyAlignment="1">
      <alignment horizontal="left" vertical="center" indent="1"/>
    </xf>
    <xf numFmtId="0" fontId="2" fillId="0" borderId="0" xfId="0" applyFont="1" applyFill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left" vertical="center"/>
    </xf>
    <xf numFmtId="0" fontId="0" fillId="32" borderId="10" xfId="0" applyFill="1" applyBorder="1" applyAlignment="1">
      <alignment vertical="center"/>
    </xf>
    <xf numFmtId="178" fontId="4" fillId="32" borderId="11" xfId="0" applyNumberFormat="1" applyFont="1" applyFill="1" applyBorder="1" applyAlignment="1">
      <alignment vertical="center"/>
    </xf>
    <xf numFmtId="178" fontId="0" fillId="32" borderId="37" xfId="0" applyNumberFormat="1" applyFill="1" applyBorder="1" applyAlignment="1">
      <alignment horizontal="left" vertical="center" indent="1"/>
    </xf>
    <xf numFmtId="178" fontId="0" fillId="32" borderId="11" xfId="0" applyNumberFormat="1" applyFill="1" applyBorder="1" applyAlignment="1">
      <alignment vertical="center"/>
    </xf>
    <xf numFmtId="0" fontId="0" fillId="32" borderId="21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178" fontId="4" fillId="32" borderId="19" xfId="0" applyNumberFormat="1" applyFont="1" applyFill="1" applyBorder="1" applyAlignment="1">
      <alignment vertical="center"/>
    </xf>
    <xf numFmtId="178" fontId="0" fillId="32" borderId="41" xfId="0" applyNumberFormat="1" applyFill="1" applyBorder="1" applyAlignment="1">
      <alignment horizontal="left" vertical="center" indent="1"/>
    </xf>
    <xf numFmtId="178" fontId="0" fillId="32" borderId="42" xfId="0" applyNumberFormat="1" applyFill="1" applyBorder="1" applyAlignment="1">
      <alignment vertical="center"/>
    </xf>
    <xf numFmtId="0" fontId="0" fillId="32" borderId="43" xfId="0" applyFill="1" applyBorder="1" applyAlignment="1">
      <alignment vertical="center"/>
    </xf>
    <xf numFmtId="0" fontId="6" fillId="32" borderId="15" xfId="0" applyFont="1" applyFill="1" applyBorder="1" applyAlignment="1">
      <alignment horizontal="center" vertical="center"/>
    </xf>
    <xf numFmtId="178" fontId="2" fillId="32" borderId="33" xfId="0" applyNumberFormat="1" applyFont="1" applyFill="1" applyBorder="1" applyAlignment="1">
      <alignment vertical="center"/>
    </xf>
    <xf numFmtId="178" fontId="0" fillId="32" borderId="44" xfId="0" applyNumberFormat="1" applyFill="1" applyBorder="1" applyAlignment="1">
      <alignment vertical="center"/>
    </xf>
    <xf numFmtId="178" fontId="0" fillId="32" borderId="16" xfId="0" applyNumberFormat="1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0" fillId="0" borderId="38" xfId="0" applyNumberFormat="1" applyFill="1" applyBorder="1" applyAlignment="1">
      <alignment horizontal="left" vertical="center" indent="1"/>
    </xf>
    <xf numFmtId="178" fontId="0" fillId="0" borderId="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8" fontId="0" fillId="0" borderId="0" xfId="0" applyNumberForma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78" fontId="0" fillId="0" borderId="38" xfId="0" applyNumberFormat="1" applyFont="1" applyFill="1" applyBorder="1" applyAlignment="1">
      <alignment horizontal="left" vertical="center" indent="1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9" xfId="0" applyFont="1" applyBorder="1" applyAlignment="1">
      <alignment horizontal="left" vertical="center" indent="1"/>
    </xf>
    <xf numFmtId="178" fontId="0" fillId="0" borderId="19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178" fontId="0" fillId="0" borderId="20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 indent="1"/>
    </xf>
    <xf numFmtId="178" fontId="0" fillId="0" borderId="11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178" fontId="0" fillId="0" borderId="21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horizontal="left" vertical="center" indent="1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8" fontId="0" fillId="0" borderId="13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horizontal="left" vertical="center" indent="1"/>
    </xf>
    <xf numFmtId="178" fontId="0" fillId="0" borderId="1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horizontal="left" vertical="center" indent="1"/>
    </xf>
    <xf numFmtId="178" fontId="0" fillId="0" borderId="42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178" fontId="0" fillId="0" borderId="44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38" xfId="0" applyFont="1" applyBorder="1" applyAlignment="1">
      <alignment horizontal="left" vertical="center" indent="1"/>
    </xf>
    <xf numFmtId="178" fontId="0" fillId="0" borderId="0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center" vertical="center"/>
    </xf>
    <xf numFmtId="178" fontId="0" fillId="0" borderId="38" xfId="0" applyNumberFormat="1" applyFont="1" applyBorder="1" applyAlignment="1">
      <alignment horizontal="left" vertical="center" indent="1"/>
    </xf>
    <xf numFmtId="0" fontId="0" fillId="0" borderId="12" xfId="0" applyFont="1" applyBorder="1" applyAlignment="1">
      <alignment vertical="center"/>
    </xf>
    <xf numFmtId="178" fontId="0" fillId="0" borderId="19" xfId="0" applyNumberFormat="1" applyFont="1" applyBorder="1" applyAlignment="1">
      <alignment horizontal="left" vertical="center" indent="1"/>
    </xf>
    <xf numFmtId="178" fontId="0" fillId="0" borderId="0" xfId="0" applyNumberFormat="1" applyFont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 indent="1"/>
    </xf>
    <xf numFmtId="178" fontId="0" fillId="0" borderId="22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8" fontId="0" fillId="0" borderId="22" xfId="0" applyNumberFormat="1" applyFont="1" applyBorder="1" applyAlignment="1">
      <alignment horizontal="left" vertical="center" indent="1"/>
    </xf>
    <xf numFmtId="0" fontId="0" fillId="0" borderId="28" xfId="0" applyFont="1" applyBorder="1" applyAlignment="1">
      <alignment horizontal="center" vertical="center"/>
    </xf>
    <xf numFmtId="178" fontId="0" fillId="0" borderId="30" xfId="0" applyNumberFormat="1" applyFont="1" applyBorder="1" applyAlignment="1">
      <alignment horizontal="left" vertical="center" indent="1"/>
    </xf>
    <xf numFmtId="178" fontId="0" fillId="0" borderId="30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left" vertical="center" indent="1"/>
    </xf>
    <xf numFmtId="178" fontId="0" fillId="0" borderId="33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8" fontId="5" fillId="0" borderId="47" xfId="0" applyNumberFormat="1" applyFont="1" applyBorder="1" applyAlignment="1">
      <alignment horizontal="center" vertical="center"/>
    </xf>
    <xf numFmtId="178" fontId="5" fillId="0" borderId="48" xfId="0" applyNumberFormat="1" applyFont="1" applyBorder="1" applyAlignment="1">
      <alignment horizontal="center" vertical="center"/>
    </xf>
    <xf numFmtId="178" fontId="5" fillId="0" borderId="49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78" zoomScaleNormal="78" zoomScalePageLayoutView="0" workbookViewId="0" topLeftCell="L1">
      <selection activeCell="G18" sqref="G18"/>
    </sheetView>
  </sheetViews>
  <sheetFormatPr defaultColWidth="9.00390625" defaultRowHeight="13.5"/>
  <cols>
    <col min="1" max="1" width="33.00390625" style="0" customWidth="1"/>
    <col min="2" max="2" width="15.375" style="2" customWidth="1"/>
    <col min="3" max="3" width="10.75390625" style="2" customWidth="1"/>
    <col min="4" max="4" width="38.625" style="2" customWidth="1"/>
    <col min="5" max="5" width="17.625" style="2" customWidth="1"/>
    <col min="6" max="6" width="12.875" style="0" customWidth="1"/>
    <col min="7" max="7" width="10.50390625" style="0" bestFit="1" customWidth="1"/>
    <col min="8" max="8" width="9.75390625" style="0" bestFit="1" customWidth="1"/>
  </cols>
  <sheetData>
    <row r="1" ht="17.25" customHeight="1">
      <c r="F1" s="42" t="s">
        <v>54</v>
      </c>
    </row>
    <row r="2" ht="32.25" customHeight="1">
      <c r="F2" s="43" t="s">
        <v>22</v>
      </c>
    </row>
    <row r="3" spans="1:6" ht="35.25" customHeight="1">
      <c r="A3" s="170" t="s">
        <v>55</v>
      </c>
      <c r="B3" s="170"/>
      <c r="C3" s="170"/>
      <c r="D3" s="170"/>
      <c r="E3" s="170"/>
      <c r="F3" s="170"/>
    </row>
    <row r="4" ht="36.75" customHeight="1" thickBot="1">
      <c r="A4" s="1" t="s">
        <v>0</v>
      </c>
    </row>
    <row r="5" spans="1:10" s="41" customFormat="1" ht="27.75" customHeight="1" thickBot="1">
      <c r="A5" s="171" t="s">
        <v>1</v>
      </c>
      <c r="B5" s="172"/>
      <c r="C5" s="173" t="s">
        <v>2</v>
      </c>
      <c r="D5" s="174"/>
      <c r="E5" s="174"/>
      <c r="F5" s="175"/>
      <c r="H5" s="45"/>
      <c r="I5" s="46"/>
      <c r="J5" s="46"/>
    </row>
    <row r="6" spans="1:10" ht="24" customHeight="1">
      <c r="A6" s="68" t="s">
        <v>56</v>
      </c>
      <c r="B6" s="69">
        <f>2000*713</f>
        <v>1426000</v>
      </c>
      <c r="C6" s="70" t="s">
        <v>34</v>
      </c>
      <c r="D6" s="71"/>
      <c r="E6" s="71"/>
      <c r="F6" s="72"/>
      <c r="G6" s="44"/>
      <c r="H6" s="45"/>
      <c r="I6" s="47"/>
      <c r="J6" s="47"/>
    </row>
    <row r="7" spans="1:10" ht="24" customHeight="1">
      <c r="A7" s="83" t="s">
        <v>35</v>
      </c>
      <c r="B7" s="84">
        <f>2000*20</f>
        <v>40000</v>
      </c>
      <c r="C7" s="85" t="s">
        <v>36</v>
      </c>
      <c r="D7" s="86"/>
      <c r="E7" s="86"/>
      <c r="F7" s="87"/>
      <c r="G7" s="2"/>
      <c r="H7" s="48"/>
      <c r="I7" s="47"/>
      <c r="J7" s="47"/>
    </row>
    <row r="8" spans="1:6" ht="24" customHeight="1" thickBot="1">
      <c r="A8" s="73" t="s">
        <v>3</v>
      </c>
      <c r="B8" s="74">
        <v>1640663</v>
      </c>
      <c r="C8" s="75" t="s">
        <v>58</v>
      </c>
      <c r="D8" s="76"/>
      <c r="E8" s="76"/>
      <c r="F8" s="77"/>
    </row>
    <row r="9" spans="1:6" ht="21" customHeight="1" thickBot="1" thickTop="1">
      <c r="A9" s="78" t="s">
        <v>50</v>
      </c>
      <c r="B9" s="79">
        <f>SUM(B6:B8)</f>
        <v>3106663</v>
      </c>
      <c r="C9" s="80"/>
      <c r="D9" s="81"/>
      <c r="E9" s="81"/>
      <c r="F9" s="82"/>
    </row>
    <row r="10" spans="1:6" ht="17.25" customHeight="1">
      <c r="A10" s="176"/>
      <c r="B10" s="176"/>
      <c r="C10" s="176"/>
      <c r="D10" s="176"/>
      <c r="E10" s="176"/>
      <c r="F10" s="176"/>
    </row>
    <row r="11" ht="18.75" customHeight="1"/>
    <row r="12" ht="27" customHeight="1" thickBot="1">
      <c r="A12" s="1" t="s">
        <v>4</v>
      </c>
    </row>
    <row r="13" spans="1:6" s="41" customFormat="1" ht="27.75" customHeight="1" thickBot="1">
      <c r="A13" s="171" t="s">
        <v>1</v>
      </c>
      <c r="B13" s="172"/>
      <c r="C13" s="173" t="s">
        <v>2</v>
      </c>
      <c r="D13" s="174"/>
      <c r="E13" s="174"/>
      <c r="F13" s="175"/>
    </row>
    <row r="14" spans="1:10" ht="24" customHeight="1">
      <c r="A14" s="13" t="s">
        <v>5</v>
      </c>
      <c r="B14" s="14">
        <f>SUM(F14:F32)</f>
        <v>701000</v>
      </c>
      <c r="C14" s="51" t="s">
        <v>23</v>
      </c>
      <c r="D14" s="15"/>
      <c r="E14" s="16" t="s">
        <v>6</v>
      </c>
      <c r="F14" s="17">
        <v>60000</v>
      </c>
      <c r="G14" s="2">
        <f>SUM(F14:F32)</f>
        <v>701000</v>
      </c>
      <c r="H14" s="2"/>
      <c r="J14" s="2"/>
    </row>
    <row r="15" spans="1:6" ht="24" customHeight="1">
      <c r="A15" s="18"/>
      <c r="B15" s="14"/>
      <c r="C15" s="52"/>
      <c r="D15" s="19" t="s">
        <v>24</v>
      </c>
      <c r="E15" s="20" t="s">
        <v>28</v>
      </c>
      <c r="F15" s="21">
        <f>32000*2</f>
        <v>64000</v>
      </c>
    </row>
    <row r="16" spans="1:6" ht="24" customHeight="1">
      <c r="A16" s="18"/>
      <c r="B16" s="14"/>
      <c r="C16" s="53"/>
      <c r="D16" s="4"/>
      <c r="E16" s="22" t="s">
        <v>7</v>
      </c>
      <c r="F16" s="23">
        <v>30000</v>
      </c>
    </row>
    <row r="17" spans="1:6" ht="24" customHeight="1">
      <c r="A17" s="18"/>
      <c r="B17" s="6"/>
      <c r="C17" s="54" t="s">
        <v>37</v>
      </c>
      <c r="D17" s="16"/>
      <c r="E17" s="16" t="s">
        <v>6</v>
      </c>
      <c r="F17" s="17">
        <v>20000</v>
      </c>
    </row>
    <row r="18" spans="1:6" ht="24" customHeight="1">
      <c r="A18" s="18"/>
      <c r="B18" s="6"/>
      <c r="C18" s="50"/>
      <c r="D18" s="20" t="s">
        <v>24</v>
      </c>
      <c r="E18" s="20" t="s">
        <v>28</v>
      </c>
      <c r="F18" s="21">
        <f>32000*2</f>
        <v>64000</v>
      </c>
    </row>
    <row r="19" spans="1:6" ht="24" customHeight="1">
      <c r="A19" s="18"/>
      <c r="B19" s="6"/>
      <c r="C19" s="53"/>
      <c r="D19" s="4"/>
      <c r="E19" s="22" t="s">
        <v>7</v>
      </c>
      <c r="F19" s="23">
        <v>10000</v>
      </c>
    </row>
    <row r="20" spans="1:8" ht="24" customHeight="1">
      <c r="A20" s="18"/>
      <c r="B20" s="6"/>
      <c r="C20" s="54" t="s">
        <v>8</v>
      </c>
      <c r="D20" s="15"/>
      <c r="E20" s="16" t="s">
        <v>6</v>
      </c>
      <c r="F20" s="17">
        <v>20000</v>
      </c>
      <c r="H20" s="2"/>
    </row>
    <row r="21" spans="1:8" ht="24" customHeight="1">
      <c r="A21" s="18"/>
      <c r="B21" s="6"/>
      <c r="C21" s="52"/>
      <c r="D21" s="19" t="s">
        <v>24</v>
      </c>
      <c r="E21" s="20" t="s">
        <v>28</v>
      </c>
      <c r="F21" s="21">
        <f>32000*2</f>
        <v>64000</v>
      </c>
      <c r="G21" s="2"/>
      <c r="H21" s="2"/>
    </row>
    <row r="22" spans="1:6" ht="24" customHeight="1">
      <c r="A22" s="18"/>
      <c r="B22" s="6"/>
      <c r="C22" s="53"/>
      <c r="D22" s="4"/>
      <c r="E22" s="22" t="s">
        <v>7</v>
      </c>
      <c r="F22" s="23">
        <v>10000</v>
      </c>
    </row>
    <row r="23" spans="1:6" ht="24" customHeight="1">
      <c r="A23" s="5"/>
      <c r="B23" s="14"/>
      <c r="C23" s="55" t="s">
        <v>9</v>
      </c>
      <c r="D23" s="15"/>
      <c r="E23" s="16" t="s">
        <v>6</v>
      </c>
      <c r="F23" s="17">
        <v>20000</v>
      </c>
    </row>
    <row r="24" spans="1:6" ht="24" customHeight="1">
      <c r="A24" s="5"/>
      <c r="B24" s="14"/>
      <c r="C24" s="56"/>
      <c r="D24" s="20" t="s">
        <v>25</v>
      </c>
      <c r="E24" s="20" t="s">
        <v>28</v>
      </c>
      <c r="F24" s="21">
        <f>32000*4</f>
        <v>128000</v>
      </c>
    </row>
    <row r="25" spans="1:6" ht="24" customHeight="1">
      <c r="A25" s="5"/>
      <c r="B25" s="14"/>
      <c r="C25" s="49"/>
      <c r="D25" s="4"/>
      <c r="E25" s="22" t="s">
        <v>7</v>
      </c>
      <c r="F25" s="23">
        <v>10000</v>
      </c>
    </row>
    <row r="26" spans="1:6" ht="24" customHeight="1">
      <c r="A26" s="5"/>
      <c r="B26" s="14"/>
      <c r="C26" s="57" t="s">
        <v>44</v>
      </c>
      <c r="D26" s="15"/>
      <c r="E26" s="16" t="s">
        <v>6</v>
      </c>
      <c r="F26" s="17">
        <v>10000</v>
      </c>
    </row>
    <row r="27" spans="1:7" ht="24" customHeight="1">
      <c r="A27" s="5"/>
      <c r="B27" s="14"/>
      <c r="C27" s="53"/>
      <c r="D27" s="4"/>
      <c r="E27" s="22" t="s">
        <v>7</v>
      </c>
      <c r="F27" s="23">
        <v>5000</v>
      </c>
      <c r="G27" s="2"/>
    </row>
    <row r="28" spans="1:6" ht="24" customHeight="1">
      <c r="A28" s="18"/>
      <c r="B28" s="6"/>
      <c r="C28" s="51" t="s">
        <v>45</v>
      </c>
      <c r="D28" s="7"/>
      <c r="E28" s="20" t="s">
        <v>6</v>
      </c>
      <c r="F28" s="21">
        <v>5000</v>
      </c>
    </row>
    <row r="29" spans="1:6" ht="24" customHeight="1">
      <c r="A29" s="5"/>
      <c r="B29" s="6"/>
      <c r="C29" s="49"/>
      <c r="D29" s="4"/>
      <c r="E29" s="22" t="s">
        <v>7</v>
      </c>
      <c r="F29" s="23">
        <v>3000</v>
      </c>
    </row>
    <row r="30" spans="1:8" ht="24" customHeight="1">
      <c r="A30" s="5"/>
      <c r="B30" s="14"/>
      <c r="C30" s="57" t="s">
        <v>46</v>
      </c>
      <c r="D30" s="15"/>
      <c r="E30" s="16" t="s">
        <v>6</v>
      </c>
      <c r="F30" s="17">
        <v>30000</v>
      </c>
      <c r="H30" s="2"/>
    </row>
    <row r="31" spans="1:6" ht="24" customHeight="1">
      <c r="A31" s="5"/>
      <c r="B31" s="14"/>
      <c r="C31" s="58"/>
      <c r="D31" s="20" t="s">
        <v>25</v>
      </c>
      <c r="E31" s="20" t="s">
        <v>28</v>
      </c>
      <c r="F31" s="21">
        <f>32000*4</f>
        <v>128000</v>
      </c>
    </row>
    <row r="32" spans="1:7" ht="24" customHeight="1">
      <c r="A32" s="3"/>
      <c r="B32" s="25"/>
      <c r="C32" s="53"/>
      <c r="D32" s="4"/>
      <c r="E32" s="22" t="s">
        <v>7</v>
      </c>
      <c r="F32" s="23">
        <v>20000</v>
      </c>
      <c r="G32" s="2"/>
    </row>
    <row r="33" spans="1:6" ht="24" customHeight="1">
      <c r="A33" s="13" t="s">
        <v>26</v>
      </c>
      <c r="B33" s="14">
        <f>SUM(F33:F37)</f>
        <v>244000</v>
      </c>
      <c r="C33" s="51" t="s">
        <v>38</v>
      </c>
      <c r="D33" s="15"/>
      <c r="E33" s="16" t="s">
        <v>6</v>
      </c>
      <c r="F33" s="17">
        <v>20000</v>
      </c>
    </row>
    <row r="34" spans="1:6" ht="24" customHeight="1">
      <c r="A34" s="18" t="s">
        <v>29</v>
      </c>
      <c r="B34" s="14"/>
      <c r="C34" s="52"/>
      <c r="D34" s="19" t="s">
        <v>43</v>
      </c>
      <c r="E34" s="20" t="s">
        <v>28</v>
      </c>
      <c r="F34" s="21">
        <f>30000*2</f>
        <v>60000</v>
      </c>
    </row>
    <row r="35" spans="1:6" ht="24" customHeight="1">
      <c r="A35" s="18"/>
      <c r="B35" s="14"/>
      <c r="C35" s="52"/>
      <c r="D35" s="19" t="s">
        <v>39</v>
      </c>
      <c r="E35" s="20" t="s">
        <v>27</v>
      </c>
      <c r="F35" s="21">
        <f>22000*2</f>
        <v>44000</v>
      </c>
    </row>
    <row r="36" spans="1:7" ht="24" customHeight="1">
      <c r="A36" s="18"/>
      <c r="B36" s="14"/>
      <c r="C36" s="53"/>
      <c r="D36" s="4"/>
      <c r="E36" s="22" t="s">
        <v>7</v>
      </c>
      <c r="F36" s="23">
        <v>20000</v>
      </c>
      <c r="G36" s="2"/>
    </row>
    <row r="37" spans="1:7" ht="24" customHeight="1">
      <c r="A37" s="18"/>
      <c r="B37" s="6"/>
      <c r="C37" s="54" t="s">
        <v>40</v>
      </c>
      <c r="D37" s="16"/>
      <c r="E37" s="16"/>
      <c r="F37" s="17">
        <v>100000</v>
      </c>
      <c r="G37" s="2">
        <f>SUM(F33:F37)</f>
        <v>244000</v>
      </c>
    </row>
    <row r="38" spans="1:6" ht="24" customHeight="1">
      <c r="A38" s="9" t="s">
        <v>10</v>
      </c>
      <c r="B38" s="26">
        <f>F38+F39</f>
        <v>460000</v>
      </c>
      <c r="C38" s="51" t="s">
        <v>31</v>
      </c>
      <c r="D38" s="15"/>
      <c r="E38" s="16"/>
      <c r="F38" s="17">
        <v>100000</v>
      </c>
    </row>
    <row r="39" spans="1:7" ht="24" customHeight="1">
      <c r="A39" s="5"/>
      <c r="B39" s="14"/>
      <c r="C39" s="56" t="s">
        <v>20</v>
      </c>
      <c r="D39" s="7"/>
      <c r="E39" s="20" t="s">
        <v>30</v>
      </c>
      <c r="F39" s="21">
        <f>30000*12</f>
        <v>360000</v>
      </c>
      <c r="G39" s="2">
        <f>SUM(F38:F39)</f>
        <v>460000</v>
      </c>
    </row>
    <row r="40" spans="1:6" ht="24" customHeight="1">
      <c r="A40" s="9" t="s">
        <v>11</v>
      </c>
      <c r="B40" s="26">
        <v>350000</v>
      </c>
      <c r="C40" s="55" t="s">
        <v>47</v>
      </c>
      <c r="D40" s="15"/>
      <c r="E40" s="16"/>
      <c r="F40" s="17"/>
    </row>
    <row r="41" spans="1:6" ht="24" customHeight="1">
      <c r="A41" s="30" t="s">
        <v>12</v>
      </c>
      <c r="B41" s="28">
        <v>120000</v>
      </c>
      <c r="C41" s="59" t="s">
        <v>48</v>
      </c>
      <c r="D41" s="24"/>
      <c r="E41" s="24"/>
      <c r="F41" s="29"/>
    </row>
    <row r="42" spans="1:6" ht="24" customHeight="1">
      <c r="A42" s="27" t="s">
        <v>13</v>
      </c>
      <c r="B42" s="31">
        <v>120000</v>
      </c>
      <c r="C42" s="60" t="s">
        <v>14</v>
      </c>
      <c r="D42" s="24"/>
      <c r="E42" s="24"/>
      <c r="F42" s="29"/>
    </row>
    <row r="43" spans="1:6" ht="24" customHeight="1">
      <c r="A43" s="27" t="s">
        <v>15</v>
      </c>
      <c r="B43" s="31">
        <f>2000*15*3</f>
        <v>90000</v>
      </c>
      <c r="C43" s="60" t="s">
        <v>49</v>
      </c>
      <c r="D43" s="24"/>
      <c r="E43" s="24"/>
      <c r="F43" s="29"/>
    </row>
    <row r="44" spans="1:6" ht="24" customHeight="1">
      <c r="A44" s="27" t="s">
        <v>16</v>
      </c>
      <c r="B44" s="31">
        <v>150000</v>
      </c>
      <c r="C44" s="60" t="s">
        <v>17</v>
      </c>
      <c r="D44" s="24"/>
      <c r="E44" s="24"/>
      <c r="F44" s="29"/>
    </row>
    <row r="45" spans="1:7" ht="24" customHeight="1" thickBot="1">
      <c r="A45" s="5" t="s">
        <v>41</v>
      </c>
      <c r="B45" s="14">
        <v>650000</v>
      </c>
      <c r="C45" s="56" t="s">
        <v>42</v>
      </c>
      <c r="D45" s="7"/>
      <c r="E45" s="7"/>
      <c r="F45" s="8"/>
      <c r="G45" s="2">
        <f>SUM(B40:B45)</f>
        <v>1480000</v>
      </c>
    </row>
    <row r="46" spans="1:7" ht="24" customHeight="1" thickBot="1" thickTop="1">
      <c r="A46" s="32" t="s">
        <v>21</v>
      </c>
      <c r="B46" s="33">
        <f>SUM(B14:B45)</f>
        <v>2885000</v>
      </c>
      <c r="C46" s="61"/>
      <c r="D46" s="34"/>
      <c r="E46" s="34"/>
      <c r="F46" s="35"/>
      <c r="G46" s="2">
        <f>SUM(G14:G45)</f>
        <v>2885000</v>
      </c>
    </row>
    <row r="47" spans="1:8" ht="24" customHeight="1" thickBot="1" thickTop="1">
      <c r="A47" s="10" t="s">
        <v>32</v>
      </c>
      <c r="B47" s="36">
        <f>B9-B46</f>
        <v>221663</v>
      </c>
      <c r="C47" s="62" t="s">
        <v>57</v>
      </c>
      <c r="D47" s="37"/>
      <c r="E47" s="37"/>
      <c r="F47" s="38"/>
      <c r="H47" t="s">
        <v>18</v>
      </c>
    </row>
    <row r="48" spans="1:6" ht="24" customHeight="1" thickBot="1">
      <c r="A48" s="39" t="s">
        <v>33</v>
      </c>
      <c r="B48" s="40">
        <f>B9-B46-B47</f>
        <v>0</v>
      </c>
      <c r="C48" s="11"/>
      <c r="D48" s="11"/>
      <c r="E48" s="11"/>
      <c r="F48" s="12"/>
    </row>
    <row r="49" spans="1:6" ht="24" customHeight="1" thickBot="1">
      <c r="A49" s="39" t="s">
        <v>19</v>
      </c>
      <c r="B49" s="40">
        <f>B46+B47</f>
        <v>3106663</v>
      </c>
      <c r="C49" s="11"/>
      <c r="D49" s="11"/>
      <c r="E49" s="11"/>
      <c r="F49" s="12"/>
    </row>
    <row r="50" ht="13.5" customHeight="1"/>
    <row r="51" spans="1:5" ht="25.5" customHeight="1">
      <c r="A51" s="63" t="s">
        <v>50</v>
      </c>
      <c r="B51" s="64">
        <f>B9</f>
        <v>3106663</v>
      </c>
      <c r="C51" s="65"/>
      <c r="D51" s="65"/>
      <c r="E51" s="65"/>
    </row>
    <row r="52" spans="1:6" ht="25.5" customHeight="1">
      <c r="A52" s="63" t="s">
        <v>51</v>
      </c>
      <c r="B52" s="64">
        <f>B46</f>
        <v>2885000</v>
      </c>
      <c r="C52" s="65"/>
      <c r="E52" s="66" t="s">
        <v>53</v>
      </c>
      <c r="F52" s="67">
        <f>B51-B52-B53</f>
        <v>0</v>
      </c>
    </row>
    <row r="53" spans="1:5" ht="25.5" customHeight="1">
      <c r="A53" s="63" t="s">
        <v>52</v>
      </c>
      <c r="B53" s="64">
        <f>B47</f>
        <v>221663</v>
      </c>
      <c r="C53" s="65"/>
      <c r="D53" s="65"/>
      <c r="E53" s="65"/>
    </row>
  </sheetData>
  <sheetProtection/>
  <mergeCells count="6">
    <mergeCell ref="A3:F3"/>
    <mergeCell ref="A5:B5"/>
    <mergeCell ref="C5:F5"/>
    <mergeCell ref="A13:B13"/>
    <mergeCell ref="C13:F13"/>
    <mergeCell ref="A10:F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77" zoomScaleNormal="77" zoomScalePageLayoutView="0" workbookViewId="0" topLeftCell="A46">
      <selection activeCell="D29" sqref="D29"/>
    </sheetView>
  </sheetViews>
  <sheetFormatPr defaultColWidth="9.00390625" defaultRowHeight="13.5"/>
  <cols>
    <col min="1" max="1" width="33.00390625" style="0" customWidth="1"/>
    <col min="2" max="2" width="15.375" style="2" customWidth="1"/>
    <col min="3" max="3" width="18.875" style="2" customWidth="1"/>
    <col min="4" max="4" width="33.00390625" style="2" customWidth="1"/>
    <col min="5" max="5" width="3.50390625" style="88" customWidth="1"/>
    <col min="6" max="6" width="3.875" style="88" customWidth="1"/>
    <col min="7" max="7" width="3.25390625" style="88" customWidth="1"/>
    <col min="8" max="8" width="17.625" style="2" customWidth="1"/>
    <col min="9" max="9" width="12.875" style="0" customWidth="1"/>
    <col min="10" max="10" width="10.50390625" style="0" bestFit="1" customWidth="1"/>
    <col min="11" max="11" width="9.75390625" style="0" bestFit="1" customWidth="1"/>
    <col min="14" max="14" width="16.625" style="0" customWidth="1"/>
  </cols>
  <sheetData>
    <row r="1" spans="1:9" ht="17.25" customHeight="1">
      <c r="A1" s="118"/>
      <c r="B1" s="119"/>
      <c r="C1" s="119"/>
      <c r="D1" s="119"/>
      <c r="E1" s="120"/>
      <c r="F1" s="120"/>
      <c r="G1" s="120"/>
      <c r="H1" s="119"/>
      <c r="I1" s="42" t="s">
        <v>54</v>
      </c>
    </row>
    <row r="2" spans="1:9" ht="32.25" customHeight="1">
      <c r="A2" s="118"/>
      <c r="B2" s="119"/>
      <c r="C2" s="119"/>
      <c r="D2" s="119"/>
      <c r="E2" s="120"/>
      <c r="F2" s="120"/>
      <c r="G2" s="120"/>
      <c r="H2" s="119"/>
      <c r="I2" s="43" t="s">
        <v>22</v>
      </c>
    </row>
    <row r="3" spans="1:9" ht="35.25" customHeight="1">
      <c r="A3" s="170" t="s">
        <v>55</v>
      </c>
      <c r="B3" s="170"/>
      <c r="C3" s="170"/>
      <c r="D3" s="170"/>
      <c r="E3" s="170"/>
      <c r="F3" s="170"/>
      <c r="G3" s="170"/>
      <c r="H3" s="170"/>
      <c r="I3" s="170"/>
    </row>
    <row r="4" spans="1:9" ht="36.75" customHeight="1" thickBot="1">
      <c r="A4" s="1" t="s">
        <v>0</v>
      </c>
      <c r="B4" s="119"/>
      <c r="C4" s="119"/>
      <c r="D4" s="119"/>
      <c r="E4" s="120"/>
      <c r="F4" s="120"/>
      <c r="G4" s="120"/>
      <c r="H4" s="119"/>
      <c r="I4" s="118"/>
    </row>
    <row r="5" spans="1:13" s="41" customFormat="1" ht="27.75" customHeight="1" thickBot="1">
      <c r="A5" s="171" t="s">
        <v>1</v>
      </c>
      <c r="B5" s="172"/>
      <c r="C5" s="173" t="s">
        <v>2</v>
      </c>
      <c r="D5" s="174"/>
      <c r="E5" s="174"/>
      <c r="F5" s="174"/>
      <c r="G5" s="174"/>
      <c r="H5" s="174"/>
      <c r="I5" s="175"/>
      <c r="K5" s="45"/>
      <c r="L5" s="46"/>
      <c r="M5" s="46"/>
    </row>
    <row r="6" spans="1:13" ht="24" customHeight="1">
      <c r="A6" s="121" t="s">
        <v>56</v>
      </c>
      <c r="B6" s="114">
        <f>2000*725</f>
        <v>1450000</v>
      </c>
      <c r="C6" s="122" t="s">
        <v>73</v>
      </c>
      <c r="D6" s="123"/>
      <c r="E6" s="124"/>
      <c r="F6" s="124"/>
      <c r="G6" s="124"/>
      <c r="H6" s="123"/>
      <c r="I6" s="125"/>
      <c r="J6" s="44"/>
      <c r="K6" s="45"/>
      <c r="L6" s="47"/>
      <c r="M6" s="47"/>
    </row>
    <row r="7" spans="1:13" ht="24" customHeight="1">
      <c r="A7" s="90" t="s">
        <v>63</v>
      </c>
      <c r="B7" s="84">
        <v>40000</v>
      </c>
      <c r="C7" s="91" t="s">
        <v>64</v>
      </c>
      <c r="D7" s="92"/>
      <c r="E7" s="93"/>
      <c r="F7" s="93"/>
      <c r="G7" s="93"/>
      <c r="H7" s="92"/>
      <c r="I7" s="94"/>
      <c r="J7" s="44"/>
      <c r="K7" s="45"/>
      <c r="L7" s="47"/>
      <c r="M7" s="47"/>
    </row>
    <row r="8" spans="1:13" ht="24" customHeight="1">
      <c r="A8" s="90" t="s">
        <v>65</v>
      </c>
      <c r="B8" s="84">
        <v>125000</v>
      </c>
      <c r="C8" s="91" t="s">
        <v>72</v>
      </c>
      <c r="D8" s="92"/>
      <c r="E8" s="93"/>
      <c r="F8" s="93"/>
      <c r="G8" s="93"/>
      <c r="H8" s="92"/>
      <c r="I8" s="94"/>
      <c r="J8" s="44"/>
      <c r="K8" s="45"/>
      <c r="L8" s="47"/>
      <c r="M8" s="47"/>
    </row>
    <row r="9" spans="1:13" ht="24" customHeight="1">
      <c r="A9" s="90" t="s">
        <v>66</v>
      </c>
      <c r="B9" s="84">
        <f>3000*10</f>
        <v>30000</v>
      </c>
      <c r="C9" s="91" t="s">
        <v>67</v>
      </c>
      <c r="D9" s="92"/>
      <c r="E9" s="93"/>
      <c r="F9" s="93"/>
      <c r="G9" s="93"/>
      <c r="H9" s="92"/>
      <c r="I9" s="94"/>
      <c r="J9" s="2"/>
      <c r="K9" s="48"/>
      <c r="L9" s="47"/>
      <c r="M9" s="47"/>
    </row>
    <row r="10" spans="1:9" ht="24" customHeight="1" thickBot="1">
      <c r="A10" s="126" t="s">
        <v>3</v>
      </c>
      <c r="B10" s="115">
        <v>3266980</v>
      </c>
      <c r="C10" s="127" t="s">
        <v>58</v>
      </c>
      <c r="D10" s="128"/>
      <c r="E10" s="129"/>
      <c r="F10" s="129"/>
      <c r="G10" s="129"/>
      <c r="H10" s="128"/>
      <c r="I10" s="130"/>
    </row>
    <row r="11" spans="1:9" ht="21" customHeight="1" thickBot="1" thickTop="1">
      <c r="A11" s="116" t="s">
        <v>50</v>
      </c>
      <c r="B11" s="117">
        <f>SUM(B6:B10)</f>
        <v>4911980</v>
      </c>
      <c r="C11" s="131"/>
      <c r="D11" s="132"/>
      <c r="E11" s="133"/>
      <c r="F11" s="133"/>
      <c r="G11" s="133"/>
      <c r="H11" s="132"/>
      <c r="I11" s="134"/>
    </row>
    <row r="12" spans="1:9" ht="17.25" customHeight="1">
      <c r="A12" s="176"/>
      <c r="B12" s="176"/>
      <c r="C12" s="176"/>
      <c r="D12" s="176"/>
      <c r="E12" s="176"/>
      <c r="F12" s="176"/>
      <c r="G12" s="176"/>
      <c r="H12" s="176"/>
      <c r="I12" s="176"/>
    </row>
    <row r="13" spans="1:9" ht="18.75" customHeight="1">
      <c r="A13" s="118"/>
      <c r="B13" s="119"/>
      <c r="C13" s="119"/>
      <c r="D13" s="119"/>
      <c r="E13" s="120"/>
      <c r="F13" s="120"/>
      <c r="G13" s="120"/>
      <c r="H13" s="119"/>
      <c r="I13" s="118"/>
    </row>
    <row r="14" spans="1:9" ht="27" customHeight="1" thickBot="1">
      <c r="A14" s="1" t="s">
        <v>4</v>
      </c>
      <c r="B14" s="119"/>
      <c r="C14" s="119"/>
      <c r="D14" s="119"/>
      <c r="E14" s="120"/>
      <c r="F14" s="120"/>
      <c r="G14" s="120"/>
      <c r="H14" s="119"/>
      <c r="I14" s="118"/>
    </row>
    <row r="15" spans="1:9" s="41" customFormat="1" ht="27.75" customHeight="1" thickBot="1">
      <c r="A15" s="171" t="s">
        <v>1</v>
      </c>
      <c r="B15" s="172"/>
      <c r="C15" s="173" t="s">
        <v>2</v>
      </c>
      <c r="D15" s="174"/>
      <c r="E15" s="174"/>
      <c r="F15" s="174"/>
      <c r="G15" s="174"/>
      <c r="H15" s="174"/>
      <c r="I15" s="175"/>
    </row>
    <row r="16" spans="1:13" ht="24" customHeight="1">
      <c r="A16" s="135" t="s">
        <v>5</v>
      </c>
      <c r="B16" s="14">
        <f>SUM(I16:I42)</f>
        <v>867900</v>
      </c>
      <c r="C16" s="105" t="s">
        <v>23</v>
      </c>
      <c r="D16" s="96"/>
      <c r="E16" s="97"/>
      <c r="F16" s="97"/>
      <c r="G16" s="97"/>
      <c r="H16" s="98" t="s">
        <v>6</v>
      </c>
      <c r="I16" s="99">
        <v>60000</v>
      </c>
      <c r="J16" s="2">
        <f>SUM(I16:I42)</f>
        <v>867900</v>
      </c>
      <c r="K16" s="2"/>
      <c r="M16" s="2"/>
    </row>
    <row r="17" spans="1:9" ht="24" customHeight="1">
      <c r="A17" s="136"/>
      <c r="B17" s="14"/>
      <c r="C17" s="137"/>
      <c r="D17" s="138">
        <v>33300</v>
      </c>
      <c r="E17" s="107" t="s">
        <v>74</v>
      </c>
      <c r="F17" s="113">
        <v>3</v>
      </c>
      <c r="G17" s="113" t="s">
        <v>60</v>
      </c>
      <c r="H17" s="108" t="s">
        <v>62</v>
      </c>
      <c r="I17" s="109">
        <f>D17*F17</f>
        <v>99900</v>
      </c>
    </row>
    <row r="18" spans="1:9" ht="24" customHeight="1">
      <c r="A18" s="136"/>
      <c r="B18" s="14"/>
      <c r="C18" s="137"/>
      <c r="D18" s="138">
        <v>50000</v>
      </c>
      <c r="E18" s="107" t="s">
        <v>75</v>
      </c>
      <c r="F18" s="112">
        <v>3</v>
      </c>
      <c r="G18" s="113" t="s">
        <v>60</v>
      </c>
      <c r="H18" s="108" t="s">
        <v>76</v>
      </c>
      <c r="I18" s="109">
        <f>D18*F18</f>
        <v>150000</v>
      </c>
    </row>
    <row r="19" spans="1:9" ht="24" customHeight="1">
      <c r="A19" s="136"/>
      <c r="B19" s="14"/>
      <c r="C19" s="100"/>
      <c r="D19" s="101"/>
      <c r="E19" s="102"/>
      <c r="F19" s="102"/>
      <c r="G19" s="102"/>
      <c r="H19" s="103" t="s">
        <v>7</v>
      </c>
      <c r="I19" s="104">
        <v>30000</v>
      </c>
    </row>
    <row r="20" spans="1:9" ht="24" customHeight="1">
      <c r="A20" s="136"/>
      <c r="B20" s="6"/>
      <c r="C20" s="54" t="s">
        <v>81</v>
      </c>
      <c r="D20" s="98"/>
      <c r="E20" s="140"/>
      <c r="F20" s="140"/>
      <c r="G20" s="140"/>
      <c r="H20" s="98" t="s">
        <v>6</v>
      </c>
      <c r="I20" s="99">
        <v>20000</v>
      </c>
    </row>
    <row r="21" spans="1:9" ht="24" customHeight="1">
      <c r="A21" s="136"/>
      <c r="B21" s="6"/>
      <c r="C21" s="141"/>
      <c r="D21" s="169">
        <v>33300</v>
      </c>
      <c r="E21" s="107" t="s">
        <v>61</v>
      </c>
      <c r="F21" s="112">
        <v>3</v>
      </c>
      <c r="G21" s="113" t="s">
        <v>60</v>
      </c>
      <c r="H21" s="108" t="s">
        <v>62</v>
      </c>
      <c r="I21" s="109">
        <f>D21*F21</f>
        <v>99900</v>
      </c>
    </row>
    <row r="22" spans="1:9" ht="24" customHeight="1">
      <c r="A22" s="136"/>
      <c r="B22" s="6"/>
      <c r="C22" s="141"/>
      <c r="D22" s="169">
        <v>2000</v>
      </c>
      <c r="E22" s="168" t="s">
        <v>78</v>
      </c>
      <c r="F22" s="112">
        <v>3</v>
      </c>
      <c r="G22" s="168" t="s">
        <v>79</v>
      </c>
      <c r="H22" s="108" t="s">
        <v>27</v>
      </c>
      <c r="I22" s="109">
        <v>6000</v>
      </c>
    </row>
    <row r="23" spans="1:9" ht="24" customHeight="1">
      <c r="A23" s="136"/>
      <c r="B23" s="6"/>
      <c r="C23" s="100"/>
      <c r="D23" s="101"/>
      <c r="E23" s="102"/>
      <c r="F23" s="102"/>
      <c r="G23" s="102"/>
      <c r="H23" s="103" t="s">
        <v>7</v>
      </c>
      <c r="I23" s="104">
        <v>10000</v>
      </c>
    </row>
    <row r="24" spans="1:11" ht="24" customHeight="1">
      <c r="A24" s="136"/>
      <c r="B24" s="6"/>
      <c r="C24" s="54" t="s">
        <v>80</v>
      </c>
      <c r="D24" s="96"/>
      <c r="E24" s="97"/>
      <c r="F24" s="97"/>
      <c r="G24" s="97"/>
      <c r="H24" s="98" t="s">
        <v>6</v>
      </c>
      <c r="I24" s="99">
        <v>20000</v>
      </c>
      <c r="K24" s="2"/>
    </row>
    <row r="25" spans="1:11" ht="24" customHeight="1">
      <c r="A25" s="136"/>
      <c r="B25" s="6"/>
      <c r="C25" s="137"/>
      <c r="D25" s="138">
        <v>33300</v>
      </c>
      <c r="E25" s="107" t="s">
        <v>61</v>
      </c>
      <c r="F25" s="107">
        <v>2</v>
      </c>
      <c r="G25" s="113" t="s">
        <v>60</v>
      </c>
      <c r="H25" s="108" t="s">
        <v>62</v>
      </c>
      <c r="I25" s="109">
        <f>D25*F25</f>
        <v>66600</v>
      </c>
      <c r="J25" s="2"/>
      <c r="K25" s="2"/>
    </row>
    <row r="26" spans="1:11" ht="24" customHeight="1">
      <c r="A26" s="136"/>
      <c r="B26" s="6"/>
      <c r="C26" s="137"/>
      <c r="D26" s="138">
        <v>2000</v>
      </c>
      <c r="E26" s="107" t="s">
        <v>61</v>
      </c>
      <c r="F26" s="107">
        <v>2</v>
      </c>
      <c r="G26" s="113" t="s">
        <v>60</v>
      </c>
      <c r="H26" s="108" t="s">
        <v>27</v>
      </c>
      <c r="I26" s="109">
        <f>D26*F26</f>
        <v>4000</v>
      </c>
      <c r="J26" s="2"/>
      <c r="K26" s="2"/>
    </row>
    <row r="27" spans="1:9" ht="24" customHeight="1">
      <c r="A27" s="136"/>
      <c r="B27" s="6"/>
      <c r="C27" s="100"/>
      <c r="D27" s="101"/>
      <c r="E27" s="102"/>
      <c r="F27" s="102"/>
      <c r="G27" s="102"/>
      <c r="H27" s="103" t="s">
        <v>7</v>
      </c>
      <c r="I27" s="104">
        <v>10000</v>
      </c>
    </row>
    <row r="28" spans="1:9" ht="24" customHeight="1">
      <c r="A28" s="142"/>
      <c r="B28" s="14"/>
      <c r="C28" s="143" t="s">
        <v>9</v>
      </c>
      <c r="D28" s="96"/>
      <c r="E28" s="97"/>
      <c r="F28" s="97"/>
      <c r="G28" s="97"/>
      <c r="H28" s="98" t="s">
        <v>6</v>
      </c>
      <c r="I28" s="99">
        <v>20000</v>
      </c>
    </row>
    <row r="29" spans="1:9" ht="24" customHeight="1">
      <c r="A29" s="142"/>
      <c r="B29" s="14"/>
      <c r="C29" s="144"/>
      <c r="D29" s="169">
        <v>33300</v>
      </c>
      <c r="E29" s="107" t="s">
        <v>61</v>
      </c>
      <c r="F29" s="112">
        <v>2</v>
      </c>
      <c r="G29" s="113" t="s">
        <v>60</v>
      </c>
      <c r="H29" s="108" t="s">
        <v>62</v>
      </c>
      <c r="I29" s="109">
        <f>D29*F29</f>
        <v>66600</v>
      </c>
    </row>
    <row r="30" spans="1:9" ht="24" customHeight="1">
      <c r="A30" s="142"/>
      <c r="B30" s="14"/>
      <c r="C30" s="144"/>
      <c r="D30" s="169">
        <v>2000</v>
      </c>
      <c r="E30" s="107" t="s">
        <v>61</v>
      </c>
      <c r="F30" s="112">
        <v>2</v>
      </c>
      <c r="G30" s="113" t="s">
        <v>60</v>
      </c>
      <c r="H30" s="108" t="s">
        <v>27</v>
      </c>
      <c r="I30" s="109">
        <f>D30*F30</f>
        <v>4000</v>
      </c>
    </row>
    <row r="31" spans="1:9" ht="24" customHeight="1">
      <c r="A31" s="142"/>
      <c r="B31" s="14"/>
      <c r="C31" s="110"/>
      <c r="D31" s="101"/>
      <c r="E31" s="102"/>
      <c r="F31" s="102"/>
      <c r="G31" s="102"/>
      <c r="H31" s="103" t="s">
        <v>7</v>
      </c>
      <c r="I31" s="104">
        <v>10000</v>
      </c>
    </row>
    <row r="32" spans="1:10" ht="24" customHeight="1">
      <c r="A32" s="142"/>
      <c r="B32" s="14"/>
      <c r="C32" s="95" t="s">
        <v>68</v>
      </c>
      <c r="D32" s="96"/>
      <c r="E32" s="97"/>
      <c r="F32" s="97"/>
      <c r="G32" s="97"/>
      <c r="H32" s="98" t="s">
        <v>6</v>
      </c>
      <c r="I32" s="99">
        <v>9000</v>
      </c>
      <c r="J32" s="2"/>
    </row>
    <row r="33" spans="1:10" ht="24" customHeight="1">
      <c r="A33" s="142"/>
      <c r="B33" s="14"/>
      <c r="C33" s="100"/>
      <c r="D33" s="101"/>
      <c r="E33" s="102"/>
      <c r="F33" s="102"/>
      <c r="G33" s="102"/>
      <c r="H33" s="103" t="s">
        <v>7</v>
      </c>
      <c r="I33" s="104">
        <v>5000</v>
      </c>
      <c r="J33" s="2"/>
    </row>
    <row r="34" spans="1:9" ht="24" customHeight="1">
      <c r="A34" s="136"/>
      <c r="B34" s="6"/>
      <c r="C34" s="105" t="s">
        <v>69</v>
      </c>
      <c r="D34" s="106"/>
      <c r="E34" s="107"/>
      <c r="F34" s="107"/>
      <c r="G34" s="107"/>
      <c r="H34" s="108" t="s">
        <v>6</v>
      </c>
      <c r="I34" s="109">
        <v>6000</v>
      </c>
    </row>
    <row r="35" spans="1:9" ht="24" customHeight="1">
      <c r="A35" s="142"/>
      <c r="B35" s="6"/>
      <c r="C35" s="110"/>
      <c r="D35" s="101"/>
      <c r="E35" s="102"/>
      <c r="F35" s="102"/>
      <c r="G35" s="102"/>
      <c r="H35" s="103" t="s">
        <v>7</v>
      </c>
      <c r="I35" s="104">
        <v>3000</v>
      </c>
    </row>
    <row r="36" spans="1:9" ht="24" customHeight="1">
      <c r="A36" s="142"/>
      <c r="B36" s="6"/>
      <c r="C36" s="105" t="s">
        <v>70</v>
      </c>
      <c r="D36" s="106"/>
      <c r="E36" s="107"/>
      <c r="F36" s="107"/>
      <c r="G36" s="107"/>
      <c r="H36" s="108" t="s">
        <v>6</v>
      </c>
      <c r="I36" s="109">
        <v>9000</v>
      </c>
    </row>
    <row r="37" spans="1:9" ht="24" customHeight="1">
      <c r="A37" s="142"/>
      <c r="B37" s="6"/>
      <c r="C37" s="110"/>
      <c r="D37" s="101"/>
      <c r="E37" s="102"/>
      <c r="F37" s="102"/>
      <c r="G37" s="102"/>
      <c r="H37" s="103" t="s">
        <v>7</v>
      </c>
      <c r="I37" s="104">
        <v>5000</v>
      </c>
    </row>
    <row r="38" spans="1:11" ht="24" customHeight="1">
      <c r="A38" s="142"/>
      <c r="B38" s="14"/>
      <c r="C38" s="95" t="s">
        <v>71</v>
      </c>
      <c r="D38" s="96"/>
      <c r="E38" s="97"/>
      <c r="F38" s="97"/>
      <c r="G38" s="97"/>
      <c r="H38" s="98" t="s">
        <v>6</v>
      </c>
      <c r="I38" s="99">
        <v>30000</v>
      </c>
      <c r="K38" s="2"/>
    </row>
    <row r="39" spans="1:9" ht="24" customHeight="1">
      <c r="A39" s="142"/>
      <c r="B39" s="14"/>
      <c r="C39" s="111"/>
      <c r="D39" s="169">
        <v>33300</v>
      </c>
      <c r="E39" s="107" t="s">
        <v>61</v>
      </c>
      <c r="F39" s="112">
        <v>2</v>
      </c>
      <c r="G39" s="113" t="s">
        <v>60</v>
      </c>
      <c r="H39" s="108" t="s">
        <v>62</v>
      </c>
      <c r="I39" s="109">
        <f>D39*F39</f>
        <v>66600</v>
      </c>
    </row>
    <row r="40" spans="1:9" ht="24" customHeight="1">
      <c r="A40" s="142"/>
      <c r="B40" s="14"/>
      <c r="C40" s="111"/>
      <c r="D40" s="169">
        <v>3330</v>
      </c>
      <c r="E40" s="107" t="s">
        <v>61</v>
      </c>
      <c r="F40" s="112">
        <v>10</v>
      </c>
      <c r="G40" s="113" t="s">
        <v>60</v>
      </c>
      <c r="H40" s="108" t="s">
        <v>62</v>
      </c>
      <c r="I40" s="109">
        <f>D40*F40</f>
        <v>33300</v>
      </c>
    </row>
    <row r="41" spans="1:9" ht="24" customHeight="1">
      <c r="A41" s="142"/>
      <c r="B41" s="14"/>
      <c r="C41" s="111"/>
      <c r="D41" s="169">
        <v>2000</v>
      </c>
      <c r="E41" s="107" t="s">
        <v>61</v>
      </c>
      <c r="F41" s="112">
        <v>2</v>
      </c>
      <c r="G41" s="113" t="s">
        <v>60</v>
      </c>
      <c r="H41" s="108" t="s">
        <v>27</v>
      </c>
      <c r="I41" s="109">
        <f>D41*F41</f>
        <v>4000</v>
      </c>
    </row>
    <row r="42" spans="1:10" ht="24" customHeight="1">
      <c r="A42" s="145"/>
      <c r="B42" s="25"/>
      <c r="C42" s="100"/>
      <c r="D42" s="101"/>
      <c r="E42" s="102"/>
      <c r="F42" s="102"/>
      <c r="G42" s="102"/>
      <c r="H42" s="103" t="s">
        <v>7</v>
      </c>
      <c r="I42" s="104">
        <v>20000</v>
      </c>
      <c r="J42" s="2"/>
    </row>
    <row r="43" spans="1:10" ht="24" customHeight="1">
      <c r="A43" s="135" t="s">
        <v>26</v>
      </c>
      <c r="B43" s="14">
        <f>SUM(I43:I47)</f>
        <v>177300</v>
      </c>
      <c r="C43" s="105" t="s">
        <v>38</v>
      </c>
      <c r="D43" s="96"/>
      <c r="E43" s="97"/>
      <c r="F43" s="97"/>
      <c r="G43" s="97"/>
      <c r="H43" s="98" t="s">
        <v>6</v>
      </c>
      <c r="I43" s="99">
        <v>20000</v>
      </c>
      <c r="J43" s="2">
        <f>SUM(I43:I47)</f>
        <v>177300</v>
      </c>
    </row>
    <row r="44" spans="1:9" ht="24" customHeight="1">
      <c r="A44" s="18" t="s">
        <v>82</v>
      </c>
      <c r="B44" s="14"/>
      <c r="C44" s="137"/>
      <c r="D44" s="138">
        <v>33300</v>
      </c>
      <c r="E44" s="107" t="s">
        <v>61</v>
      </c>
      <c r="F44" s="107">
        <v>1</v>
      </c>
      <c r="G44" s="113" t="s">
        <v>60</v>
      </c>
      <c r="H44" s="108" t="s">
        <v>62</v>
      </c>
      <c r="I44" s="109">
        <f>D44*F44</f>
        <v>33300</v>
      </c>
    </row>
    <row r="45" spans="1:9" ht="24" customHeight="1">
      <c r="A45" s="136"/>
      <c r="B45" s="14"/>
      <c r="C45" s="137"/>
      <c r="D45" s="138">
        <v>2000</v>
      </c>
      <c r="E45" s="107" t="s">
        <v>61</v>
      </c>
      <c r="F45" s="107">
        <v>2</v>
      </c>
      <c r="G45" s="113" t="s">
        <v>60</v>
      </c>
      <c r="H45" s="108" t="s">
        <v>27</v>
      </c>
      <c r="I45" s="109">
        <f>D45*F45</f>
        <v>4000</v>
      </c>
    </row>
    <row r="46" spans="1:10" ht="24" customHeight="1">
      <c r="A46" s="136"/>
      <c r="B46" s="14"/>
      <c r="C46" s="100"/>
      <c r="D46" s="101"/>
      <c r="E46" s="102"/>
      <c r="F46" s="102"/>
      <c r="G46" s="102"/>
      <c r="H46" s="103" t="s">
        <v>7</v>
      </c>
      <c r="I46" s="104">
        <v>20000</v>
      </c>
      <c r="J46" s="2"/>
    </row>
    <row r="47" spans="1:9" ht="24" customHeight="1">
      <c r="A47" s="136"/>
      <c r="B47" s="6"/>
      <c r="C47" s="139" t="s">
        <v>77</v>
      </c>
      <c r="D47" s="98"/>
      <c r="E47" s="140"/>
      <c r="F47" s="140"/>
      <c r="G47" s="140"/>
      <c r="H47" s="98"/>
      <c r="I47" s="99">
        <v>100000</v>
      </c>
    </row>
    <row r="48" spans="1:10" ht="24" customHeight="1">
      <c r="A48" s="146" t="s">
        <v>10</v>
      </c>
      <c r="B48" s="26">
        <f>I48+I49+I50</f>
        <v>1020000</v>
      </c>
      <c r="C48" s="105" t="s">
        <v>31</v>
      </c>
      <c r="D48" s="96"/>
      <c r="E48" s="97"/>
      <c r="F48" s="97"/>
      <c r="G48" s="97"/>
      <c r="H48" s="98"/>
      <c r="I48" s="99">
        <v>100000</v>
      </c>
      <c r="J48" s="2">
        <f>SUM(I48:I50)</f>
        <v>1020000</v>
      </c>
    </row>
    <row r="49" spans="1:9" ht="24" customHeight="1">
      <c r="A49" s="142"/>
      <c r="B49" s="14"/>
      <c r="C49" s="144" t="s">
        <v>20</v>
      </c>
      <c r="D49" s="106">
        <v>60000</v>
      </c>
      <c r="E49" s="107" t="s">
        <v>61</v>
      </c>
      <c r="F49" s="107">
        <v>12</v>
      </c>
      <c r="G49" s="147" t="s">
        <v>59</v>
      </c>
      <c r="H49" s="147"/>
      <c r="I49" s="109">
        <f>D49*F49</f>
        <v>720000</v>
      </c>
    </row>
    <row r="50" spans="1:10" ht="24" customHeight="1">
      <c r="A50" s="142"/>
      <c r="B50" s="14"/>
      <c r="C50" s="56" t="s">
        <v>84</v>
      </c>
      <c r="D50" s="106"/>
      <c r="E50" s="107"/>
      <c r="F50" s="107"/>
      <c r="G50" s="147"/>
      <c r="H50" s="147"/>
      <c r="I50" s="109">
        <v>200000</v>
      </c>
      <c r="J50" s="2"/>
    </row>
    <row r="51" spans="1:10" ht="24" customHeight="1">
      <c r="A51" s="146" t="s">
        <v>11</v>
      </c>
      <c r="B51" s="26">
        <v>350000</v>
      </c>
      <c r="C51" s="143" t="s">
        <v>47</v>
      </c>
      <c r="D51" s="96"/>
      <c r="E51" s="97"/>
      <c r="F51" s="97"/>
      <c r="G51" s="97"/>
      <c r="H51" s="98"/>
      <c r="I51" s="99"/>
      <c r="J51" s="2">
        <f>SUM(B51:B55)</f>
        <v>830000</v>
      </c>
    </row>
    <row r="52" spans="1:9" ht="24" customHeight="1">
      <c r="A52" s="30" t="s">
        <v>12</v>
      </c>
      <c r="B52" s="28">
        <v>120000</v>
      </c>
      <c r="C52" s="148" t="s">
        <v>85</v>
      </c>
      <c r="D52" s="149"/>
      <c r="E52" s="150"/>
      <c r="F52" s="150"/>
      <c r="G52" s="150"/>
      <c r="H52" s="149"/>
      <c r="I52" s="151"/>
    </row>
    <row r="53" spans="1:9" ht="24" customHeight="1">
      <c r="A53" s="152" t="s">
        <v>13</v>
      </c>
      <c r="B53" s="31">
        <v>120000</v>
      </c>
      <c r="C53" s="153" t="s">
        <v>14</v>
      </c>
      <c r="D53" s="149"/>
      <c r="E53" s="150"/>
      <c r="F53" s="150"/>
      <c r="G53" s="150"/>
      <c r="H53" s="149"/>
      <c r="I53" s="151"/>
    </row>
    <row r="54" spans="1:9" ht="24" customHeight="1">
      <c r="A54" s="152" t="s">
        <v>15</v>
      </c>
      <c r="B54" s="31">
        <f>2000*15*3</f>
        <v>90000</v>
      </c>
      <c r="C54" s="60" t="s">
        <v>83</v>
      </c>
      <c r="D54" s="149"/>
      <c r="E54" s="150"/>
      <c r="F54" s="150"/>
      <c r="G54" s="150"/>
      <c r="H54" s="149"/>
      <c r="I54" s="151"/>
    </row>
    <row r="55" spans="1:9" ht="24" customHeight="1" thickBot="1">
      <c r="A55" s="152" t="s">
        <v>16</v>
      </c>
      <c r="B55" s="31">
        <v>150000</v>
      </c>
      <c r="C55" s="153" t="s">
        <v>17</v>
      </c>
      <c r="D55" s="149"/>
      <c r="E55" s="150"/>
      <c r="F55" s="150"/>
      <c r="G55" s="150"/>
      <c r="H55" s="149"/>
      <c r="I55" s="151"/>
    </row>
    <row r="56" spans="1:10" ht="24" customHeight="1" thickBot="1" thickTop="1">
      <c r="A56" s="154" t="s">
        <v>21</v>
      </c>
      <c r="B56" s="33">
        <f>SUM(B16:B55)</f>
        <v>2895200</v>
      </c>
      <c r="C56" s="155"/>
      <c r="D56" s="156"/>
      <c r="E56" s="157"/>
      <c r="F56" s="157"/>
      <c r="G56" s="157"/>
      <c r="H56" s="156"/>
      <c r="I56" s="158"/>
      <c r="J56" s="2">
        <f>SUM(J16:J55)</f>
        <v>2895200</v>
      </c>
    </row>
    <row r="57" spans="1:11" ht="24" customHeight="1" thickBot="1" thickTop="1">
      <c r="A57" s="159" t="s">
        <v>32</v>
      </c>
      <c r="B57" s="36">
        <v>2016780</v>
      </c>
      <c r="C57" s="160" t="s">
        <v>57</v>
      </c>
      <c r="D57" s="161"/>
      <c r="E57" s="162"/>
      <c r="F57" s="162"/>
      <c r="G57" s="162"/>
      <c r="H57" s="161"/>
      <c r="I57" s="163"/>
      <c r="K57" t="s">
        <v>18</v>
      </c>
    </row>
    <row r="58" spans="1:9" ht="24" customHeight="1" thickBot="1">
      <c r="A58" s="164" t="s">
        <v>33</v>
      </c>
      <c r="B58" s="40">
        <f>B11-B56-B57</f>
        <v>0</v>
      </c>
      <c r="C58" s="165"/>
      <c r="D58" s="165"/>
      <c r="E58" s="166"/>
      <c r="F58" s="166"/>
      <c r="G58" s="166"/>
      <c r="H58" s="165"/>
      <c r="I58" s="167"/>
    </row>
    <row r="59" spans="1:9" ht="24" customHeight="1" thickBot="1">
      <c r="A59" s="164" t="s">
        <v>19</v>
      </c>
      <c r="B59" s="40">
        <f>B56+B57</f>
        <v>4911980</v>
      </c>
      <c r="C59" s="165"/>
      <c r="D59" s="165"/>
      <c r="E59" s="166"/>
      <c r="F59" s="166"/>
      <c r="G59" s="166"/>
      <c r="H59" s="165"/>
      <c r="I59" s="167"/>
    </row>
    <row r="60" spans="1:9" ht="13.5" customHeight="1">
      <c r="A60" s="118"/>
      <c r="B60" s="119"/>
      <c r="C60" s="119"/>
      <c r="D60" s="119"/>
      <c r="E60" s="120"/>
      <c r="F60" s="120"/>
      <c r="G60" s="120"/>
      <c r="H60" s="119"/>
      <c r="I60" s="118"/>
    </row>
    <row r="61" spans="1:9" ht="25.5" customHeight="1">
      <c r="A61" s="63" t="s">
        <v>50</v>
      </c>
      <c r="B61" s="64">
        <f>B11</f>
        <v>4911980</v>
      </c>
      <c r="C61" s="65"/>
      <c r="D61" s="65"/>
      <c r="E61" s="89"/>
      <c r="F61" s="89"/>
      <c r="G61" s="89"/>
      <c r="H61" s="65"/>
      <c r="I61" s="118"/>
    </row>
    <row r="62" spans="1:9" ht="25.5" customHeight="1">
      <c r="A62" s="63" t="s">
        <v>51</v>
      </c>
      <c r="B62" s="64">
        <f>B56</f>
        <v>2895200</v>
      </c>
      <c r="C62" s="65"/>
      <c r="D62" s="119"/>
      <c r="E62" s="120"/>
      <c r="F62" s="120"/>
      <c r="G62" s="120"/>
      <c r="H62" s="66" t="s">
        <v>53</v>
      </c>
      <c r="I62" s="67">
        <f>B61-B62-B63</f>
        <v>0</v>
      </c>
    </row>
    <row r="63" spans="1:9" ht="25.5" customHeight="1">
      <c r="A63" s="63" t="s">
        <v>52</v>
      </c>
      <c r="B63" s="64">
        <f>B57</f>
        <v>2016780</v>
      </c>
      <c r="C63" s="65"/>
      <c r="D63" s="65"/>
      <c r="E63" s="89"/>
      <c r="F63" s="89"/>
      <c r="G63" s="89"/>
      <c r="H63" s="65"/>
      <c r="I63" s="118"/>
    </row>
  </sheetData>
  <sheetProtection/>
  <mergeCells count="6">
    <mergeCell ref="A15:B15"/>
    <mergeCell ref="C15:I15"/>
    <mergeCell ref="A3:I3"/>
    <mergeCell ref="A5:B5"/>
    <mergeCell ref="C5:I5"/>
    <mergeCell ref="A12:I12"/>
  </mergeCell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shiho</dc:creator>
  <cp:keywords/>
  <dc:description/>
  <cp:lastModifiedBy>nozomi08</cp:lastModifiedBy>
  <cp:lastPrinted>2013-05-15T01:43:38Z</cp:lastPrinted>
  <dcterms:created xsi:type="dcterms:W3CDTF">2009-05-30T20:11:51Z</dcterms:created>
  <dcterms:modified xsi:type="dcterms:W3CDTF">2013-05-15T01:48:38Z</dcterms:modified>
  <cp:category/>
  <cp:version/>
  <cp:contentType/>
  <cp:contentStatus/>
</cp:coreProperties>
</file>